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440" windowHeight="9915" activeTab="2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'Sheet1'!$B$4:$J$4</definedName>
    <definedName name="solver_adj" localSheetId="2" hidden="1">'Sheet3'!$B$4:$D$4</definedName>
    <definedName name="solver_cvg" localSheetId="0" hidden="1">0.0001</definedName>
    <definedName name="solver_cvg" localSheetId="2" hidden="1">0.0001</definedName>
    <definedName name="solver_drv" localSheetId="0" hidden="1">1</definedName>
    <definedName name="solver_drv" localSheetId="2" hidden="1">1</definedName>
    <definedName name="solver_est" localSheetId="0" hidden="1">1</definedName>
    <definedName name="solver_est" localSheetId="2" hidden="1">1</definedName>
    <definedName name="solver_itr" localSheetId="0" hidden="1">100</definedName>
    <definedName name="solver_itr" localSheetId="2" hidden="1">100</definedName>
    <definedName name="solver_lhs1" localSheetId="0" hidden="1">'Sheet1'!$L$4</definedName>
    <definedName name="solver_lhs1" localSheetId="2" hidden="1">'Sheet3'!$F$4</definedName>
    <definedName name="solver_lhs2" localSheetId="2" hidden="1">'Sheet3'!$C$12</definedName>
    <definedName name="solver_lhs3" localSheetId="2" hidden="1">'Sheet3'!$B$12</definedName>
    <definedName name="solver_lin" localSheetId="0" hidden="1">2</definedName>
    <definedName name="solver_lin" localSheetId="2" hidden="1">2</definedName>
    <definedName name="solver_neg" localSheetId="0" hidden="1">2</definedName>
    <definedName name="solver_neg" localSheetId="2" hidden="1">2</definedName>
    <definedName name="solver_num" localSheetId="0" hidden="1">1</definedName>
    <definedName name="solver_num" localSheetId="2" hidden="1">3</definedName>
    <definedName name="solver_nwt" localSheetId="0" hidden="1">1</definedName>
    <definedName name="solver_nwt" localSheetId="2" hidden="1">1</definedName>
    <definedName name="solver_opt" localSheetId="0" hidden="1">'Sheet1'!$P$12</definedName>
    <definedName name="solver_opt" localSheetId="2" hidden="1">'Sheet3'!$K$15</definedName>
    <definedName name="solver_pre" localSheetId="0" hidden="1">0.000001</definedName>
    <definedName name="solver_pre" localSheetId="2" hidden="1">0.000001</definedName>
    <definedName name="solver_rel1" localSheetId="0" hidden="1">2</definedName>
    <definedName name="solver_rel1" localSheetId="2" hidden="1">2</definedName>
    <definedName name="solver_rel2" localSheetId="2" hidden="1">2</definedName>
    <definedName name="solver_rel3" localSheetId="2" hidden="1">2</definedName>
    <definedName name="solver_rhs1" localSheetId="0" hidden="1">'Sheet1'!$L$3</definedName>
    <definedName name="solver_rhs1" localSheetId="2" hidden="1">'Sheet3'!$F$3</definedName>
    <definedName name="solver_rhs2" localSheetId="2" hidden="1">'Sheet3'!$D$12</definedName>
    <definedName name="solver_rhs3" localSheetId="2" hidden="1">'Sheet3'!$C$12</definedName>
    <definedName name="solver_scl" localSheetId="0" hidden="1">2</definedName>
    <definedName name="solver_scl" localSheetId="2" hidden="1">2</definedName>
    <definedName name="solver_sho" localSheetId="0" hidden="1">2</definedName>
    <definedName name="solver_sho" localSheetId="2" hidden="1">2</definedName>
    <definedName name="solver_tim" localSheetId="0" hidden="1">100</definedName>
    <definedName name="solver_tim" localSheetId="2" hidden="1">100</definedName>
    <definedName name="solver_tol" localSheetId="0" hidden="1">0.05</definedName>
    <definedName name="solver_tol" localSheetId="2" hidden="1">0.05</definedName>
    <definedName name="solver_typ" localSheetId="0" hidden="1">2</definedName>
    <definedName name="solver_typ" localSheetId="2" hidden="1">2</definedName>
    <definedName name="solver_val" localSheetId="0" hidden="1">0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<sst xmlns="http://schemas.openxmlformats.org/spreadsheetml/2006/main" count="86" uniqueCount="30">
  <si>
    <t>LSU</t>
  </si>
  <si>
    <t>VT</t>
  </si>
  <si>
    <t>Date</t>
  </si>
  <si>
    <t>NC</t>
  </si>
  <si>
    <t>EC</t>
  </si>
  <si>
    <t>MS</t>
  </si>
  <si>
    <t>JM</t>
  </si>
  <si>
    <t>NH</t>
  </si>
  <si>
    <t>Tul</t>
  </si>
  <si>
    <t>HFAdv</t>
  </si>
  <si>
    <t>Post StD</t>
  </si>
  <si>
    <t>Obs</t>
  </si>
  <si>
    <t>Post Var</t>
  </si>
  <si>
    <t>Mich</t>
  </si>
  <si>
    <t>App St</t>
  </si>
  <si>
    <t>Ore</t>
  </si>
  <si>
    <t>Hou</t>
  </si>
  <si>
    <t>Prior Var</t>
  </si>
  <si>
    <t>Prior StD</t>
  </si>
  <si>
    <t>Bayesian (HELP!)</t>
  </si>
  <si>
    <t>Prior Rate</t>
  </si>
  <si>
    <t>New Rate (WLS)</t>
  </si>
  <si>
    <t>Section 1</t>
  </si>
  <si>
    <t>Section 2</t>
  </si>
  <si>
    <t>Tot Prior Var</t>
  </si>
  <si>
    <t>Tot Post Var</t>
  </si>
  <si>
    <t>Total Count</t>
  </si>
  <si>
    <t>ND</t>
  </si>
  <si>
    <t>GT</t>
  </si>
  <si>
    <t>Difference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</si>
</sst>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 quotePrefix="1">
      <alignment/>
    </xf>
    <xf numFmtId="2" fontId="0" fillId="33" borderId="0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24" fillId="34" borderId="16" xfId="0" applyFont="1" applyFill="1" applyBorder="1" applyAlignment="1">
      <alignment horizontal="center"/>
    </xf>
    <xf numFmtId="0" fontId="24" fillId="34" borderId="17" xfId="0" applyFont="1" applyFill="1" applyBorder="1" applyAlignment="1">
      <alignment horizontal="center"/>
    </xf>
    <xf numFmtId="0" fontId="24" fillId="34" borderId="18" xfId="0" applyFont="1" applyFill="1" applyBorder="1" applyAlignment="1">
      <alignment horizontal="center"/>
    </xf>
    <xf numFmtId="0" fontId="18" fillId="35" borderId="19" xfId="0" applyFont="1" applyFill="1" applyBorder="1" applyAlignment="1">
      <alignment horizontal="center"/>
    </xf>
    <xf numFmtId="0" fontId="18" fillId="35" borderId="20" xfId="0" applyFont="1" applyFill="1" applyBorder="1" applyAlignment="1">
      <alignment horizontal="center"/>
    </xf>
    <xf numFmtId="0" fontId="37" fillId="35" borderId="19" xfId="0" applyFont="1" applyFill="1" applyBorder="1" applyAlignment="1">
      <alignment horizontal="center"/>
    </xf>
    <xf numFmtId="0" fontId="37" fillId="2" borderId="20" xfId="0" applyFont="1" applyFill="1" applyBorder="1" applyAlignment="1">
      <alignment horizontal="center"/>
    </xf>
    <xf numFmtId="0" fontId="37" fillId="2" borderId="19" xfId="0" applyFont="1" applyFill="1" applyBorder="1" applyAlignment="1">
      <alignment horizontal="center"/>
    </xf>
    <xf numFmtId="0" fontId="37" fillId="2" borderId="10" xfId="0" applyFont="1" applyFill="1" applyBorder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14" fontId="37" fillId="2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 quotePrefix="1">
      <alignment/>
    </xf>
    <xf numFmtId="0" fontId="24" fillId="34" borderId="10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0" fontId="18" fillId="35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15.8515625" style="0" bestFit="1" customWidth="1"/>
    <col min="2" max="9" width="6.57421875" style="0" bestFit="1" customWidth="1"/>
    <col min="10" max="10" width="7.57421875" style="0" bestFit="1" customWidth="1"/>
    <col min="11" max="11" width="4.421875" style="0" bestFit="1" customWidth="1"/>
    <col min="12" max="12" width="11.140625" style="0" bestFit="1" customWidth="1"/>
    <col min="13" max="13" width="8.7109375" style="0" bestFit="1" customWidth="1"/>
    <col min="14" max="14" width="8.28125" style="0" bestFit="1" customWidth="1"/>
    <col min="15" max="15" width="3.57421875" style="0" bestFit="1" customWidth="1"/>
    <col min="16" max="16" width="5.00390625" style="0" bestFit="1" customWidth="1"/>
    <col min="17" max="17" width="3.7109375" style="0" bestFit="1" customWidth="1"/>
    <col min="18" max="18" width="3.421875" style="0" bestFit="1" customWidth="1"/>
    <col min="19" max="20" width="3.7109375" style="0" bestFit="1" customWidth="1"/>
    <col min="21" max="21" width="6.7109375" style="0" bestFit="1" customWidth="1"/>
    <col min="22" max="22" width="4.421875" style="0" bestFit="1" customWidth="1"/>
    <col min="23" max="23" width="9.28125" style="0" bestFit="1" customWidth="1"/>
    <col min="24" max="24" width="12.00390625" style="0" bestFit="1" customWidth="1"/>
    <col min="25" max="32" width="6.57421875" style="0" bestFit="1" customWidth="1"/>
    <col min="33" max="33" width="7.57421875" style="0" bestFit="1" customWidth="1"/>
    <col min="34" max="34" width="11.140625" style="0" bestFit="1" customWidth="1"/>
    <col min="35" max="35" width="8.7109375" style="0" bestFit="1" customWidth="1"/>
    <col min="36" max="36" width="8.28125" style="0" bestFit="1" customWidth="1"/>
    <col min="37" max="37" width="4.140625" style="0" bestFit="1" customWidth="1"/>
    <col min="38" max="38" width="3.28125" style="0" bestFit="1" customWidth="1"/>
    <col min="39" max="39" width="3.57421875" style="0" bestFit="1" customWidth="1"/>
    <col min="40" max="40" width="3.140625" style="0" bestFit="1" customWidth="1"/>
    <col min="41" max="41" width="3.7109375" style="0" bestFit="1" customWidth="1"/>
    <col min="42" max="42" width="3.421875" style="0" bestFit="1" customWidth="1"/>
    <col min="43" max="44" width="3.7109375" style="0" bestFit="1" customWidth="1"/>
    <col min="45" max="45" width="6.7109375" style="0" bestFit="1" customWidth="1"/>
  </cols>
  <sheetData>
    <row r="1" spans="1:10" ht="15.75" thickBot="1">
      <c r="A1" s="19" t="s">
        <v>22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5">
      <c r="A2" s="3"/>
      <c r="B2" s="22" t="s">
        <v>0</v>
      </c>
      <c r="C2" s="22" t="s">
        <v>1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3" t="s">
        <v>9</v>
      </c>
    </row>
    <row r="3" spans="1:12" ht="15">
      <c r="A3" s="4" t="s">
        <v>20</v>
      </c>
      <c r="B3" s="5">
        <v>92.18733465000001</v>
      </c>
      <c r="C3" s="5">
        <v>90.97591362000001</v>
      </c>
      <c r="D3" s="5">
        <v>73.18464558999999</v>
      </c>
      <c r="E3" s="5">
        <v>70.10727378</v>
      </c>
      <c r="F3" s="5">
        <v>70.50364713</v>
      </c>
      <c r="G3" s="5">
        <v>71.49263255999999</v>
      </c>
      <c r="H3" s="5">
        <v>68.94296532999998</v>
      </c>
      <c r="I3" s="5">
        <v>62.605587339999985</v>
      </c>
      <c r="J3" s="6">
        <v>2.59</v>
      </c>
      <c r="K3" s="1"/>
      <c r="L3" s="1"/>
    </row>
    <row r="4" spans="1:12" ht="15">
      <c r="A4" s="4" t="s">
        <v>21</v>
      </c>
      <c r="B4" s="5">
        <v>121.21766359009206</v>
      </c>
      <c r="C4" s="5">
        <v>85.07255054816287</v>
      </c>
      <c r="D4" s="5">
        <v>81.7822888943171</v>
      </c>
      <c r="E4" s="5">
        <v>79.92741289304729</v>
      </c>
      <c r="F4" s="5">
        <v>71.36282265115904</v>
      </c>
      <c r="G4" s="5">
        <v>63.63719623140443</v>
      </c>
      <c r="H4" s="5">
        <v>51.492097617177244</v>
      </c>
      <c r="I4" s="5">
        <v>45.50796757463992</v>
      </c>
      <c r="J4" s="6">
        <v>4.854874622973077</v>
      </c>
      <c r="K4" s="1"/>
      <c r="L4" s="1"/>
    </row>
    <row r="5" spans="1:10" ht="15">
      <c r="A5" s="7" t="s">
        <v>19</v>
      </c>
      <c r="B5" s="17">
        <f>(B4*B24+B3*B25)/(B24+B25)</f>
        <v>101.82019061572925</v>
      </c>
      <c r="C5" s="17">
        <f>(C4*C24+C3*C25)/(C24+C25)</f>
        <v>89.65749769530994</v>
      </c>
      <c r="D5" s="17">
        <f>(D4*D24+D3*D25)/(D24+D25)</f>
        <v>75.39907785192757</v>
      </c>
      <c r="E5" s="17">
        <f>(E4*E24+E3*E25)/(E24+E25)</f>
        <v>75.23602559281245</v>
      </c>
      <c r="F5" s="17">
        <f>(F4*F24+F3*F25)/(F24+F25)</f>
        <v>70.87829140474307</v>
      </c>
      <c r="G5" s="17">
        <f>(G4*G24+G3*G25)/(G24+G25)</f>
        <v>66.52644708549887</v>
      </c>
      <c r="H5" s="17">
        <f>(H4*H24+H3*H25)/(H24+H25)</f>
        <v>62.53974973839</v>
      </c>
      <c r="I5" s="17">
        <f>(I4*I24+I3*I25)/(I24+I25)</f>
        <v>59.38978062333891</v>
      </c>
      <c r="J5" s="18">
        <f>(J4*J24+J3*J25)/(J24+J25)</f>
        <v>2.5997410028507337</v>
      </c>
    </row>
    <row r="6" spans="1:10" ht="15">
      <c r="A6" s="4"/>
      <c r="B6" s="16"/>
      <c r="C6" s="8"/>
      <c r="D6" s="8"/>
      <c r="E6" s="8"/>
      <c r="F6" s="8"/>
      <c r="G6" s="8"/>
      <c r="H6" s="8"/>
      <c r="I6" s="8"/>
      <c r="J6" s="9"/>
    </row>
    <row r="7" spans="1:10" ht="15">
      <c r="A7" s="4" t="s">
        <v>18</v>
      </c>
      <c r="B7" s="5">
        <v>5.658880429</v>
      </c>
      <c r="C7" s="5">
        <v>4.640728977</v>
      </c>
      <c r="D7" s="5">
        <v>5.186133028</v>
      </c>
      <c r="E7" s="5">
        <v>7.254161968</v>
      </c>
      <c r="F7" s="5">
        <v>6.525901637</v>
      </c>
      <c r="G7" s="5">
        <v>8.322485093</v>
      </c>
      <c r="H7" s="5">
        <v>6.408387928</v>
      </c>
      <c r="I7" s="5">
        <v>4.234109421</v>
      </c>
      <c r="J7" s="6">
        <v>0.66</v>
      </c>
    </row>
    <row r="8" spans="1:10" ht="15">
      <c r="A8" s="4" t="s">
        <v>10</v>
      </c>
      <c r="B8" s="5">
        <v>10</v>
      </c>
      <c r="C8" s="5">
        <v>10</v>
      </c>
      <c r="D8" s="5">
        <v>10</v>
      </c>
      <c r="E8" s="5">
        <v>10</v>
      </c>
      <c r="F8" s="5">
        <v>10</v>
      </c>
      <c r="G8" s="5">
        <v>10</v>
      </c>
      <c r="H8" s="5">
        <v>10</v>
      </c>
      <c r="I8" s="5">
        <v>10</v>
      </c>
      <c r="J8" s="6">
        <v>5</v>
      </c>
    </row>
    <row r="9" spans="1:10" ht="15">
      <c r="A9" s="4"/>
      <c r="B9" s="8"/>
      <c r="C9" s="8"/>
      <c r="D9" s="8"/>
      <c r="E9" s="8"/>
      <c r="F9" s="8"/>
      <c r="G9" s="8"/>
      <c r="H9" s="8"/>
      <c r="I9" s="8"/>
      <c r="J9" s="9"/>
    </row>
    <row r="10" spans="1:10" ht="15">
      <c r="A10" s="4" t="s">
        <v>17</v>
      </c>
      <c r="B10" s="5">
        <f>B7^2</f>
        <v>32.02292770971922</v>
      </c>
      <c r="C10" s="5">
        <f aca="true" t="shared" si="0" ref="C10:J10">C7^2</f>
        <v>21.53636543796747</v>
      </c>
      <c r="D10" s="5">
        <f t="shared" si="0"/>
        <v>26.895975784112455</v>
      </c>
      <c r="E10" s="5">
        <f t="shared" si="0"/>
        <v>52.62286585797764</v>
      </c>
      <c r="F10" s="5">
        <f t="shared" si="0"/>
        <v>42.58739217579927</v>
      </c>
      <c r="G10" s="5">
        <f t="shared" si="0"/>
        <v>69.26375812320721</v>
      </c>
      <c r="H10" s="5">
        <f t="shared" si="0"/>
        <v>41.06743583573613</v>
      </c>
      <c r="I10" s="5">
        <f t="shared" si="0"/>
        <v>17.92768258900096</v>
      </c>
      <c r="J10" s="6">
        <f t="shared" si="0"/>
        <v>0.43560000000000004</v>
      </c>
    </row>
    <row r="11" spans="1:10" ht="15.75" thickBot="1">
      <c r="A11" s="10" t="s">
        <v>12</v>
      </c>
      <c r="B11" s="11">
        <f aca="true" t="shared" si="1" ref="B11:J11">B8^2</f>
        <v>100</v>
      </c>
      <c r="C11" s="11">
        <f t="shared" si="1"/>
        <v>100</v>
      </c>
      <c r="D11" s="11">
        <f t="shared" si="1"/>
        <v>100</v>
      </c>
      <c r="E11" s="11">
        <f t="shared" si="1"/>
        <v>100</v>
      </c>
      <c r="F11" s="11">
        <f t="shared" si="1"/>
        <v>100</v>
      </c>
      <c r="G11" s="11">
        <f t="shared" si="1"/>
        <v>100</v>
      </c>
      <c r="H11" s="11">
        <f t="shared" si="1"/>
        <v>100</v>
      </c>
      <c r="I11" s="11">
        <f t="shared" si="1"/>
        <v>100</v>
      </c>
      <c r="J11" s="12">
        <f t="shared" si="1"/>
        <v>25</v>
      </c>
    </row>
    <row r="13" spans="1:33" ht="15.75" thickBot="1">
      <c r="A13" s="28" t="s">
        <v>23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Y13" s="1"/>
      <c r="Z13" s="1"/>
      <c r="AA13" s="1"/>
      <c r="AB13" s="1"/>
      <c r="AC13" s="1"/>
      <c r="AD13" s="1"/>
      <c r="AE13" s="1"/>
      <c r="AF13" s="1"/>
      <c r="AG13" s="1"/>
    </row>
    <row r="14" spans="1:14" ht="15">
      <c r="A14" s="27" t="s">
        <v>2</v>
      </c>
      <c r="B14" s="24" t="s">
        <v>0</v>
      </c>
      <c r="C14" s="24" t="s">
        <v>1</v>
      </c>
      <c r="D14" s="24" t="s">
        <v>3</v>
      </c>
      <c r="E14" s="24" t="s">
        <v>4</v>
      </c>
      <c r="F14" s="24" t="s">
        <v>5</v>
      </c>
      <c r="G14" s="24" t="s">
        <v>6</v>
      </c>
      <c r="H14" s="24" t="s">
        <v>7</v>
      </c>
      <c r="I14" s="24" t="s">
        <v>8</v>
      </c>
      <c r="J14" s="24" t="s">
        <v>9</v>
      </c>
      <c r="K14" s="26" t="s">
        <v>11</v>
      </c>
      <c r="L14" s="26" t="s">
        <v>26</v>
      </c>
      <c r="M14" s="26" t="s">
        <v>17</v>
      </c>
      <c r="N14" s="25" t="s">
        <v>12</v>
      </c>
    </row>
    <row r="15" spans="1:14" ht="15">
      <c r="A15" s="13">
        <v>39324</v>
      </c>
      <c r="B15" s="8">
        <v>-1</v>
      </c>
      <c r="C15" s="8">
        <v>0</v>
      </c>
      <c r="D15" s="8">
        <v>0</v>
      </c>
      <c r="E15" s="8">
        <v>0</v>
      </c>
      <c r="F15" s="8">
        <v>1</v>
      </c>
      <c r="G15" s="8">
        <v>0</v>
      </c>
      <c r="H15" s="8">
        <v>0</v>
      </c>
      <c r="I15" s="8">
        <v>0</v>
      </c>
      <c r="J15" s="8">
        <v>1</v>
      </c>
      <c r="K15" s="8">
        <v>-45</v>
      </c>
      <c r="L15" s="8">
        <f>SUMPRODUCT(B15:J15,B15:J15)</f>
        <v>3</v>
      </c>
      <c r="M15" s="5">
        <f>SUMPRODUCT(B15:J15,B15:J15,$B$10:$J$10)</f>
        <v>75.04591988551849</v>
      </c>
      <c r="N15" s="6">
        <f>SUMPRODUCT(B15:J15,B15:J15,$B$11:$J$11)</f>
        <v>225</v>
      </c>
    </row>
    <row r="16" spans="1:14" ht="15">
      <c r="A16" s="13">
        <v>39326</v>
      </c>
      <c r="B16" s="8">
        <v>0</v>
      </c>
      <c r="C16" s="8">
        <v>1</v>
      </c>
      <c r="D16" s="8">
        <v>0</v>
      </c>
      <c r="E16" s="8">
        <v>-1</v>
      </c>
      <c r="F16" s="8">
        <v>0</v>
      </c>
      <c r="G16" s="8">
        <v>0</v>
      </c>
      <c r="H16" s="8">
        <v>0</v>
      </c>
      <c r="I16" s="8">
        <v>0</v>
      </c>
      <c r="J16" s="8">
        <v>1</v>
      </c>
      <c r="K16" s="8">
        <v>10</v>
      </c>
      <c r="L16" s="8">
        <f>SUMPRODUCT(B16:J16,B16:J16)</f>
        <v>3</v>
      </c>
      <c r="M16" s="5">
        <f>SUMPRODUCT(B16:J16,B16:J16,$B$10:$J$10)</f>
        <v>74.5948312959451</v>
      </c>
      <c r="N16" s="6">
        <f>SUMPRODUCT(B16:J16,B16:J16,$B$11:$J$11)</f>
        <v>225</v>
      </c>
    </row>
    <row r="17" spans="1:14" ht="15">
      <c r="A17" s="13">
        <v>39326</v>
      </c>
      <c r="B17" s="8">
        <v>0</v>
      </c>
      <c r="C17" s="8">
        <v>0</v>
      </c>
      <c r="D17" s="8">
        <v>1</v>
      </c>
      <c r="E17" s="8">
        <v>0</v>
      </c>
      <c r="F17" s="8">
        <v>0</v>
      </c>
      <c r="G17" s="8">
        <v>-1</v>
      </c>
      <c r="H17" s="8">
        <v>0</v>
      </c>
      <c r="I17" s="8">
        <v>0</v>
      </c>
      <c r="J17" s="8">
        <v>1</v>
      </c>
      <c r="K17" s="8">
        <v>23</v>
      </c>
      <c r="L17" s="8">
        <f>SUMPRODUCT(B17:J17,B17:J17)</f>
        <v>3</v>
      </c>
      <c r="M17" s="5">
        <f>SUMPRODUCT(B17:J17,B17:J17,$B$10:$J$10)</f>
        <v>96.59533390731966</v>
      </c>
      <c r="N17" s="6">
        <f>SUMPRODUCT(B17:J17,B17:J17,$B$11:$J$11)</f>
        <v>225</v>
      </c>
    </row>
    <row r="18" spans="1:14" ht="15">
      <c r="A18" s="13">
        <v>39333</v>
      </c>
      <c r="B18" s="8">
        <v>1</v>
      </c>
      <c r="C18" s="8">
        <v>-1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1</v>
      </c>
      <c r="K18" s="8">
        <v>41</v>
      </c>
      <c r="L18" s="8">
        <f>SUMPRODUCT(B18:J18,B18:J18)</f>
        <v>3</v>
      </c>
      <c r="M18" s="5">
        <f>SUMPRODUCT(B18:J18,B18:J18,$B$10:$J$10)</f>
        <v>53.99489314768669</v>
      </c>
      <c r="N18" s="6">
        <f>SUMPRODUCT(B18:J18,B18:J18,$B$11:$J$11)</f>
        <v>225</v>
      </c>
    </row>
    <row r="19" spans="1:14" ht="15">
      <c r="A19" s="13">
        <v>39333</v>
      </c>
      <c r="B19" s="8">
        <v>0</v>
      </c>
      <c r="C19" s="8">
        <v>0</v>
      </c>
      <c r="D19" s="8">
        <v>-1</v>
      </c>
      <c r="E19" s="8">
        <v>1</v>
      </c>
      <c r="F19" s="8">
        <v>0</v>
      </c>
      <c r="G19" s="8">
        <v>0</v>
      </c>
      <c r="H19" s="8">
        <v>0</v>
      </c>
      <c r="I19" s="8">
        <v>0</v>
      </c>
      <c r="J19" s="8">
        <v>1</v>
      </c>
      <c r="K19" s="8">
        <v>3</v>
      </c>
      <c r="L19" s="8">
        <f>SUMPRODUCT(B19:J19,B19:J19)</f>
        <v>3</v>
      </c>
      <c r="M19" s="5">
        <f>SUMPRODUCT(B19:J19,B19:J19,$B$10:$J$10)</f>
        <v>79.95444164209009</v>
      </c>
      <c r="N19" s="6">
        <f>SUMPRODUCT(B19:J19,B19:J19,$B$11:$J$11)</f>
        <v>225</v>
      </c>
    </row>
    <row r="20" spans="1:14" ht="15">
      <c r="A20" s="13">
        <v>39333</v>
      </c>
      <c r="B20" s="8">
        <v>0</v>
      </c>
      <c r="C20" s="8">
        <v>0</v>
      </c>
      <c r="D20" s="8">
        <v>0</v>
      </c>
      <c r="E20" s="8">
        <v>0</v>
      </c>
      <c r="F20" s="8">
        <v>-1</v>
      </c>
      <c r="G20" s="8">
        <v>0</v>
      </c>
      <c r="H20" s="8">
        <v>0</v>
      </c>
      <c r="I20" s="8">
        <v>1</v>
      </c>
      <c r="J20" s="8">
        <v>1</v>
      </c>
      <c r="K20" s="8">
        <v>-21</v>
      </c>
      <c r="L20" s="8">
        <f>SUMPRODUCT(B20:J20,B20:J20)</f>
        <v>3</v>
      </c>
      <c r="M20" s="5">
        <f>SUMPRODUCT(B20:J20,B20:J20,$B$10:$J$10)</f>
        <v>60.95067476480023</v>
      </c>
      <c r="N20" s="6">
        <f>SUMPRODUCT(B20:J20,B20:J20,$B$11:$J$11)</f>
        <v>225</v>
      </c>
    </row>
    <row r="21" spans="1:14" ht="15.75" thickBot="1">
      <c r="A21" s="14">
        <v>39333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1</v>
      </c>
      <c r="H21" s="15">
        <v>-1</v>
      </c>
      <c r="I21" s="15">
        <v>0</v>
      </c>
      <c r="J21" s="15">
        <v>1</v>
      </c>
      <c r="K21" s="15">
        <v>17</v>
      </c>
      <c r="L21" s="15">
        <f>SUMPRODUCT(B21:J21,B21:J21)</f>
        <v>3</v>
      </c>
      <c r="M21" s="11">
        <f>SUMPRODUCT(B21:J21,B21:J21,$B$10:$J$10)</f>
        <v>110.76679395894334</v>
      </c>
      <c r="N21" s="12">
        <f>SUMPRODUCT(B21:J21,B21:J21,$B$11:$J$11)</f>
        <v>225</v>
      </c>
    </row>
    <row r="22" spans="1:14" ht="15">
      <c r="A22" s="30" t="s">
        <v>26</v>
      </c>
      <c r="B22" s="8">
        <f>SUMPRODUCT(B15:B21,B15:B21)</f>
        <v>2</v>
      </c>
      <c r="C22" s="8">
        <f aca="true" t="shared" si="2" ref="C22:J22">SUMPRODUCT(C15:C21,C15:C21)</f>
        <v>2</v>
      </c>
      <c r="D22" s="8">
        <f t="shared" si="2"/>
        <v>2</v>
      </c>
      <c r="E22" s="8">
        <f t="shared" si="2"/>
        <v>2</v>
      </c>
      <c r="F22" s="8">
        <f t="shared" si="2"/>
        <v>2</v>
      </c>
      <c r="G22" s="8">
        <f t="shared" si="2"/>
        <v>2</v>
      </c>
      <c r="H22" s="8">
        <f t="shared" si="2"/>
        <v>1</v>
      </c>
      <c r="I22" s="8">
        <f t="shared" si="2"/>
        <v>1</v>
      </c>
      <c r="J22" s="8">
        <f t="shared" si="2"/>
        <v>7</v>
      </c>
      <c r="K22" s="8"/>
      <c r="L22" s="8"/>
      <c r="M22" s="5"/>
      <c r="N22" s="5"/>
    </row>
    <row r="24" spans="1:10" ht="15">
      <c r="A24" t="s">
        <v>24</v>
      </c>
      <c r="B24" s="2">
        <f>SUMPRODUCT(B15:B21,B15:B21,$L$15:$L$21)*B10</f>
        <v>192.1375662583153</v>
      </c>
      <c r="C24" s="2">
        <f>SUMPRODUCT(C15:C21,C15:C21,$L$15:$L$21)*C10</f>
        <v>129.2181926278048</v>
      </c>
      <c r="D24" s="2">
        <f>SUMPRODUCT(D15:D21,D15:D21,$L$15:$L$21)*D10</f>
        <v>161.37585470467474</v>
      </c>
      <c r="E24" s="2">
        <f>SUMPRODUCT(E15:E21,E15:E21,$L$15:$L$21)*E10</f>
        <v>315.7371951478658</v>
      </c>
      <c r="F24" s="2">
        <f>SUMPRODUCT(F15:F21,F15:F21,$L$15:$L$21)*F10</f>
        <v>255.52435305479565</v>
      </c>
      <c r="G24" s="2">
        <f>SUMPRODUCT(G15:G21,G15:G21,$L$15:$L$21)*G10</f>
        <v>415.5825487392433</v>
      </c>
      <c r="H24" s="2">
        <f>SUMPRODUCT(H15:H21,H15:H21,$L$15:$L$21)*H10</f>
        <v>123.20230750720839</v>
      </c>
      <c r="I24" s="2">
        <f>SUMPRODUCT(I15:I21,I15:I21,$L$15:$L$21)*I10</f>
        <v>53.78304776700288</v>
      </c>
      <c r="J24" s="2">
        <f>SUMPRODUCT(J15:J21,J15:J21,$L$15:$L$21)*J10</f>
        <v>9.1476</v>
      </c>
    </row>
    <row r="25" spans="1:10" ht="15">
      <c r="A25" t="s">
        <v>25</v>
      </c>
      <c r="B25" s="2">
        <f>SUMPRODUCT(B15:B21,B15:B21,$M$15:$M$21)+SUMPRODUCT(B15:B21,B15:B21,$N$15:$N$21)-B24</f>
        <v>386.90324677488985</v>
      </c>
      <c r="C25" s="2">
        <f>SUMPRODUCT(C15:C21,C15:C21,$M$15:$M$21)+SUMPRODUCT(C15:C21,C15:C21,$N$15:$N$21)-C24</f>
        <v>449.371531815827</v>
      </c>
      <c r="D25" s="2">
        <f>SUMPRODUCT(D15:D21,D15:D21,$M$15:$M$21)+SUMPRODUCT(D15:D21,D15:D21,$N$15:$N$21)-D24</f>
        <v>465.17392084473505</v>
      </c>
      <c r="E25" s="2">
        <f>SUMPRODUCT(E15:E21,E15:E21,$M$15:$M$21)+SUMPRODUCT(E15:E21,E15:E21,$N$15:$N$21)-E24</f>
        <v>288.8120777901694</v>
      </c>
      <c r="F25" s="2">
        <f>SUMPRODUCT(F15:F21,F15:F21,$M$15:$M$21)+SUMPRODUCT(F15:F21,F15:F21,$N$15:$N$21)-F24</f>
        <v>330.47224159552303</v>
      </c>
      <c r="G25" s="2">
        <f>SUMPRODUCT(G15:G21,G15:G21,$M$15:$M$21)+SUMPRODUCT(G15:G21,G15:G21,$N$15:$N$21)-G24</f>
        <v>241.7795791270197</v>
      </c>
      <c r="H25" s="2">
        <f>SUMPRODUCT(H15:H21,H15:H21,$M$15:$M$21)+SUMPRODUCT(H15:H21,H15:H21,$N$15:$N$21)-H24</f>
        <v>212.56448645173498</v>
      </c>
      <c r="I25" s="2">
        <f>SUMPRODUCT(I15:I21,I15:I21,$M$15:$M$21)+SUMPRODUCT(I15:I21,I15:I21,$N$15:$N$21)-I24</f>
        <v>232.16762699779736</v>
      </c>
      <c r="J25" s="2">
        <f>SUMPRODUCT(J15:J21,J15:J21,$M$15:$M$21)+SUMPRODUCT(J15:J21,J15:J21,$N$15:$N$21)-J24</f>
        <v>2117.7552886023036</v>
      </c>
    </row>
  </sheetData>
  <sheetProtection/>
  <mergeCells count="2">
    <mergeCell ref="A1:J1"/>
    <mergeCell ref="A13:N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C14" sqref="A1:IV16384"/>
    </sheetView>
  </sheetViews>
  <sheetFormatPr defaultColWidth="9.140625" defaultRowHeight="15"/>
  <cols>
    <col min="1" max="1" width="15.8515625" style="0" bestFit="1" customWidth="1"/>
    <col min="2" max="2" width="6.57421875" style="0" bestFit="1" customWidth="1"/>
    <col min="3" max="3" width="6.7109375" style="0" bestFit="1" customWidth="1"/>
    <col min="4" max="5" width="6.57421875" style="0" bestFit="1" customWidth="1"/>
    <col min="6" max="6" width="6.7109375" style="0" bestFit="1" customWidth="1"/>
    <col min="7" max="7" width="4.421875" style="0" bestFit="1" customWidth="1"/>
    <col min="8" max="8" width="11.140625" style="0" bestFit="1" customWidth="1"/>
    <col min="9" max="9" width="8.7109375" style="0" bestFit="1" customWidth="1"/>
    <col min="10" max="10" width="8.28125" style="0" bestFit="1" customWidth="1"/>
  </cols>
  <sheetData>
    <row r="1" spans="1:6" ht="15.75" thickBot="1">
      <c r="A1" s="19" t="s">
        <v>22</v>
      </c>
      <c r="B1" s="20"/>
      <c r="C1" s="20"/>
      <c r="D1" s="20"/>
      <c r="E1" s="20"/>
      <c r="F1" s="21"/>
    </row>
    <row r="2" spans="1:6" ht="15">
      <c r="A2" s="3"/>
      <c r="B2" s="22" t="s">
        <v>13</v>
      </c>
      <c r="C2" s="22" t="s">
        <v>14</v>
      </c>
      <c r="D2" s="22" t="s">
        <v>15</v>
      </c>
      <c r="E2" s="22" t="s">
        <v>16</v>
      </c>
      <c r="F2" s="23" t="s">
        <v>9</v>
      </c>
    </row>
    <row r="3" spans="1:8" ht="15">
      <c r="A3" s="4" t="s">
        <v>20</v>
      </c>
      <c r="B3" s="5">
        <v>90.09430981</v>
      </c>
      <c r="C3" s="5">
        <v>72.80306023</v>
      </c>
      <c r="D3" s="5">
        <v>83.54166661</v>
      </c>
      <c r="E3" s="5">
        <v>73.65264078</v>
      </c>
      <c r="F3" s="6">
        <v>2.59</v>
      </c>
      <c r="G3" s="1"/>
      <c r="H3" s="1"/>
    </row>
    <row r="4" spans="1:8" ht="15">
      <c r="A4" s="4" t="s">
        <v>21</v>
      </c>
      <c r="B4" s="5">
        <v>74.08360668322402</v>
      </c>
      <c r="C4" s="5">
        <v>71.17772132288512</v>
      </c>
      <c r="D4" s="5">
        <v>101.17770864389088</v>
      </c>
      <c r="E4" s="5">
        <v>75.27182507845343</v>
      </c>
      <c r="F4" s="6">
        <v>-4.905893706221133</v>
      </c>
      <c r="G4" s="1"/>
      <c r="H4" s="1"/>
    </row>
    <row r="5" spans="1:6" ht="15">
      <c r="A5" s="7" t="s">
        <v>19</v>
      </c>
      <c r="B5" s="17">
        <f>(B4*B20+B3*B21)/(B20+B21)</f>
        <v>88.4834652083518</v>
      </c>
      <c r="C5" s="17">
        <f>(C4*C20+C3*C21)/(C20+C21)</f>
        <v>71.42377027104669</v>
      </c>
      <c r="D5" s="17">
        <f>(D4*D20+D3*D21)/(D20+D21)</f>
        <v>86.01410922077977</v>
      </c>
      <c r="E5" s="17">
        <f>(E4*E20+E3*E21)/(E20+E21)</f>
        <v>74.65501306308046</v>
      </c>
      <c r="F5" s="18">
        <f>(F4*F20+F3*F21)/(F20+F21)</f>
        <v>2.556449582548845</v>
      </c>
    </row>
    <row r="6" spans="1:6" ht="15">
      <c r="A6" s="4"/>
      <c r="B6" s="16"/>
      <c r="C6" s="8"/>
      <c r="D6" s="8"/>
      <c r="E6" s="8"/>
      <c r="F6" s="9"/>
    </row>
    <row r="7" spans="1:6" ht="15">
      <c r="A7" s="4" t="s">
        <v>18</v>
      </c>
      <c r="B7" s="5">
        <v>3.107065015</v>
      </c>
      <c r="C7" s="5">
        <v>9.629716715</v>
      </c>
      <c r="D7" s="5">
        <v>3.578570842</v>
      </c>
      <c r="E7" s="5">
        <v>7.870478065</v>
      </c>
      <c r="F7" s="6">
        <v>0.66</v>
      </c>
    </row>
    <row r="8" spans="1:6" ht="15">
      <c r="A8" s="4" t="s">
        <v>10</v>
      </c>
      <c r="B8" s="5">
        <v>10</v>
      </c>
      <c r="C8" s="5">
        <v>10</v>
      </c>
      <c r="D8" s="5">
        <v>10</v>
      </c>
      <c r="E8" s="5">
        <v>10</v>
      </c>
      <c r="F8" s="6">
        <v>5</v>
      </c>
    </row>
    <row r="9" spans="1:6" ht="15">
      <c r="A9" s="4"/>
      <c r="B9" s="8"/>
      <c r="C9" s="8"/>
      <c r="D9" s="8"/>
      <c r="E9" s="8"/>
      <c r="F9" s="9"/>
    </row>
    <row r="10" spans="1:6" ht="15">
      <c r="A10" s="4" t="s">
        <v>17</v>
      </c>
      <c r="B10" s="5">
        <f>B7^2</f>
        <v>9.653853007436949</v>
      </c>
      <c r="C10" s="5">
        <f>C7^2</f>
        <v>92.7314440111504</v>
      </c>
      <c r="D10" s="5">
        <f>D7^2</f>
        <v>12.806169271212589</v>
      </c>
      <c r="E10" s="5">
        <f>E7^2</f>
        <v>61.94442497164615</v>
      </c>
      <c r="F10" s="6">
        <f>F7^2</f>
        <v>0.43560000000000004</v>
      </c>
    </row>
    <row r="11" spans="1:6" ht="15.75" thickBot="1">
      <c r="A11" s="10" t="s">
        <v>12</v>
      </c>
      <c r="B11" s="11">
        <f>B8^2</f>
        <v>100</v>
      </c>
      <c r="C11" s="11">
        <f>C8^2</f>
        <v>100</v>
      </c>
      <c r="D11" s="11">
        <f>D8^2</f>
        <v>100</v>
      </c>
      <c r="E11" s="11">
        <f>E8^2</f>
        <v>100</v>
      </c>
      <c r="F11" s="12">
        <f>F8^2</f>
        <v>25</v>
      </c>
    </row>
    <row r="13" spans="1:10" ht="15.75" thickBot="1">
      <c r="A13" s="28" t="s">
        <v>23</v>
      </c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">
      <c r="A14" s="27" t="s">
        <v>2</v>
      </c>
      <c r="B14" s="22" t="s">
        <v>13</v>
      </c>
      <c r="C14" s="22" t="s">
        <v>14</v>
      </c>
      <c r="D14" s="22" t="s">
        <v>15</v>
      </c>
      <c r="E14" s="22" t="s">
        <v>16</v>
      </c>
      <c r="F14" s="23" t="s">
        <v>9</v>
      </c>
      <c r="G14" s="26" t="s">
        <v>11</v>
      </c>
      <c r="H14" s="26" t="s">
        <v>26</v>
      </c>
      <c r="I14" s="26" t="s">
        <v>17</v>
      </c>
      <c r="J14" s="25" t="s">
        <v>12</v>
      </c>
    </row>
    <row r="15" spans="1:10" ht="15">
      <c r="A15" s="13">
        <v>39326</v>
      </c>
      <c r="B15" s="8">
        <v>1</v>
      </c>
      <c r="C15" s="8">
        <v>-1</v>
      </c>
      <c r="D15" s="8">
        <v>0</v>
      </c>
      <c r="E15" s="8">
        <v>0</v>
      </c>
      <c r="F15" s="8">
        <v>1</v>
      </c>
      <c r="G15" s="8">
        <v>-2</v>
      </c>
      <c r="H15" s="8">
        <f>SUMPRODUCT(B15:F15,B15:F15)</f>
        <v>3</v>
      </c>
      <c r="I15" s="5">
        <f>SUMPRODUCT(B15:F15,B15:F15,$B$10:$F$10)</f>
        <v>102.82089701858735</v>
      </c>
      <c r="J15" s="6">
        <f>SUMPRODUCT(B15:F15,B15:F15,$B$11:$F$11)</f>
        <v>225</v>
      </c>
    </row>
    <row r="16" spans="1:10" ht="15">
      <c r="A16" s="13">
        <v>39326</v>
      </c>
      <c r="B16" s="8">
        <v>0</v>
      </c>
      <c r="C16" s="8">
        <v>0</v>
      </c>
      <c r="D16" s="8">
        <v>1</v>
      </c>
      <c r="E16" s="8">
        <v>-1</v>
      </c>
      <c r="F16" s="8">
        <v>1</v>
      </c>
      <c r="G16" s="8">
        <v>21</v>
      </c>
      <c r="H16" s="8">
        <f>SUMPRODUCT(B16:F16,B16:F16)</f>
        <v>3</v>
      </c>
      <c r="I16" s="5">
        <f>SUMPRODUCT(B16:F16,B16:F16,$B$10:$F$10)</f>
        <v>75.18619424285873</v>
      </c>
      <c r="J16" s="6">
        <f>SUMPRODUCT(B16:F16,B16:F16,$B$11:$F$11)</f>
        <v>225</v>
      </c>
    </row>
    <row r="17" spans="1:10" ht="15.75" thickBot="1">
      <c r="A17" s="14">
        <v>39333</v>
      </c>
      <c r="B17" s="15">
        <v>1</v>
      </c>
      <c r="C17" s="15">
        <v>0</v>
      </c>
      <c r="D17" s="15">
        <v>-1</v>
      </c>
      <c r="E17" s="15">
        <v>0</v>
      </c>
      <c r="F17" s="15">
        <v>1</v>
      </c>
      <c r="G17" s="15">
        <v>-32</v>
      </c>
      <c r="H17" s="15">
        <f>SUMPRODUCT(B17:F17,B17:F17)</f>
        <v>3</v>
      </c>
      <c r="I17" s="11">
        <f>SUMPRODUCT(B17:F17,B17:F17,$B$10:$F$10)</f>
        <v>22.89562227864954</v>
      </c>
      <c r="J17" s="12">
        <f>SUMPRODUCT(B17:F17,B17:F17,$B$11:$F$11)</f>
        <v>225</v>
      </c>
    </row>
    <row r="18" spans="1:10" ht="15">
      <c r="A18" s="30" t="s">
        <v>26</v>
      </c>
      <c r="B18" s="8">
        <f>SUMPRODUCT(B15:B17,B15:B17)</f>
        <v>2</v>
      </c>
      <c r="C18" s="8">
        <f>SUMPRODUCT(C15:C17,C15:C17)</f>
        <v>1</v>
      </c>
      <c r="D18" s="8">
        <f>SUMPRODUCT(D15:D17,D15:D17)</f>
        <v>2</v>
      </c>
      <c r="E18" s="8">
        <f>SUMPRODUCT(E15:E17,E15:E17)</f>
        <v>1</v>
      </c>
      <c r="F18" s="8">
        <f>SUMPRODUCT(F15:F17,F15:F17)</f>
        <v>3</v>
      </c>
      <c r="G18" s="8"/>
      <c r="H18" s="8"/>
      <c r="I18" s="5"/>
      <c r="J18" s="5"/>
    </row>
    <row r="20" spans="1:6" ht="15">
      <c r="A20" t="s">
        <v>24</v>
      </c>
      <c r="B20" s="2">
        <f>SUMPRODUCT(B15:B17,B15:B17,$H$15:$H$17)*B10</f>
        <v>57.92311804462169</v>
      </c>
      <c r="C20" s="2">
        <f>SUMPRODUCT(C15:C17,C15:C17,$H$15:$H$17)*C10</f>
        <v>278.1943320334512</v>
      </c>
      <c r="D20" s="2">
        <f>SUMPRODUCT(D15:D17,D15:D17,$H$15:$H$17)*D10</f>
        <v>76.83701562727553</v>
      </c>
      <c r="E20" s="2">
        <f>SUMPRODUCT(E15:E17,E15:E17,$H$15:$H$17)*E10</f>
        <v>185.83327491493844</v>
      </c>
      <c r="F20" s="2">
        <f>SUMPRODUCT(F15:F17,F15:F17,$H$15:$H$17)*F10</f>
        <v>3.9204000000000003</v>
      </c>
    </row>
    <row r="21" spans="1:6" ht="15">
      <c r="A21" t="s">
        <v>25</v>
      </c>
      <c r="B21" s="2">
        <f>SUMPRODUCT(B15:B17,B15:B17,$I$15:$I$17)+SUMPRODUCT(B15:B17,B15:B17,$J$15:$J$17)-B20</f>
        <v>517.7934012526152</v>
      </c>
      <c r="C21" s="2">
        <f>SUMPRODUCT(C15:C17,C15:C17,$I$15:$I$17)+SUMPRODUCT(C15:C17,C15:C17,$J$15:$J$17)-C20</f>
        <v>49.626564985136156</v>
      </c>
      <c r="D21" s="2">
        <f>SUMPRODUCT(D15:D17,D15:D17,$I$15:$I$17)+SUMPRODUCT(D15:D17,D15:D17,$J$15:$J$17)-D20</f>
        <v>471.2448008942327</v>
      </c>
      <c r="E21" s="2">
        <f>SUMPRODUCT(E15:E17,E15:E17,$I$15:$I$17)+SUMPRODUCT(E15:E17,E15:E17,$J$15:$J$17)-E20</f>
        <v>114.35291932792029</v>
      </c>
      <c r="F21" s="2">
        <f>SUMPRODUCT(F15:F17,F15:F17,$I$15:$I$17)+SUMPRODUCT(F15:F17,F15:F17,$J$15:$J$17)-F20</f>
        <v>871.9823135400957</v>
      </c>
    </row>
  </sheetData>
  <sheetProtection/>
  <mergeCells count="2">
    <mergeCell ref="A1:F1"/>
    <mergeCell ref="A13:J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15.8515625" style="0" bestFit="1" customWidth="1"/>
    <col min="2" max="3" width="6.57421875" style="0" bestFit="1" customWidth="1"/>
    <col min="4" max="4" width="6.7109375" style="0" bestFit="1" customWidth="1"/>
    <col min="5" max="5" width="4.421875" style="0" bestFit="1" customWidth="1"/>
    <col min="6" max="6" width="11.140625" style="0" bestFit="1" customWidth="1"/>
    <col min="7" max="7" width="8.7109375" style="0" bestFit="1" customWidth="1"/>
    <col min="8" max="8" width="8.28125" style="0" bestFit="1" customWidth="1"/>
  </cols>
  <sheetData>
    <row r="1" spans="1:4" ht="15.75" thickBot="1">
      <c r="A1" s="19" t="s">
        <v>22</v>
      </c>
      <c r="B1" s="20"/>
      <c r="C1" s="20"/>
      <c r="D1" s="21"/>
    </row>
    <row r="2" spans="1:6" ht="15">
      <c r="A2" s="3"/>
      <c r="B2" s="22" t="s">
        <v>27</v>
      </c>
      <c r="C2" s="22" t="s">
        <v>28</v>
      </c>
      <c r="D2" s="23" t="s">
        <v>9</v>
      </c>
      <c r="F2" s="35" t="s">
        <v>29</v>
      </c>
    </row>
    <row r="3" spans="1:10" ht="15">
      <c r="A3" s="4" t="s">
        <v>20</v>
      </c>
      <c r="B3" s="1">
        <v>85.70525366</v>
      </c>
      <c r="C3" s="1">
        <v>80.93657917</v>
      </c>
      <c r="D3" s="6">
        <v>2.59</v>
      </c>
      <c r="E3" s="1"/>
      <c r="F3" s="1">
        <f>B3+D3-C3</f>
        <v>7.3586744899999985</v>
      </c>
      <c r="H3" s="1"/>
      <c r="J3" s="1"/>
    </row>
    <row r="4" spans="1:8" ht="15">
      <c r="A4" s="4" t="s">
        <v>21</v>
      </c>
      <c r="B4" s="1">
        <v>73.25236216333333</v>
      </c>
      <c r="C4" s="1">
        <v>93.38947066666667</v>
      </c>
      <c r="D4" s="6">
        <v>-9.862891496666663</v>
      </c>
      <c r="E4" s="1"/>
      <c r="F4" s="1">
        <f>B4+D4-C4</f>
        <v>-30</v>
      </c>
      <c r="H4" s="1"/>
    </row>
    <row r="5" spans="1:8" ht="15">
      <c r="A5" s="7" t="s">
        <v>19</v>
      </c>
      <c r="B5" s="17">
        <f>(B4*B18+B3*B19)/(B18+B19)</f>
        <v>83.27196204568752</v>
      </c>
      <c r="C5" s="17">
        <f>(C4*C18+C3*C19)/(C18+C19)</f>
        <v>81.99987882831545</v>
      </c>
      <c r="D5" s="18">
        <f>(D4*D18+D3*D19)/(D18+D19)</f>
        <v>2.5245696799907056</v>
      </c>
      <c r="F5" s="1">
        <f>B5+D5-C5</f>
        <v>3.796652897362776</v>
      </c>
      <c r="H5" s="1"/>
    </row>
    <row r="6" spans="1:4" ht="15">
      <c r="A6" s="4"/>
      <c r="B6" s="31"/>
      <c r="C6" s="5"/>
      <c r="D6" s="6"/>
    </row>
    <row r="7" spans="1:4" ht="15">
      <c r="A7" s="4" t="s">
        <v>18</v>
      </c>
      <c r="B7" s="1">
        <v>4.024866622</v>
      </c>
      <c r="C7" s="1">
        <v>2.660616319</v>
      </c>
      <c r="D7" s="6">
        <v>0.66</v>
      </c>
    </row>
    <row r="8" spans="1:4" ht="15">
      <c r="A8" s="4" t="s">
        <v>10</v>
      </c>
      <c r="B8" s="5">
        <v>10</v>
      </c>
      <c r="C8" s="5">
        <v>10</v>
      </c>
      <c r="D8" s="6">
        <v>5</v>
      </c>
    </row>
    <row r="9" spans="1:4" ht="15">
      <c r="A9" s="4"/>
      <c r="B9" s="5"/>
      <c r="C9" s="5"/>
      <c r="D9" s="6"/>
    </row>
    <row r="10" spans="1:4" ht="15">
      <c r="A10" s="4" t="s">
        <v>17</v>
      </c>
      <c r="B10" s="5">
        <f>B7^2</f>
        <v>16.199551324889693</v>
      </c>
      <c r="C10" s="5">
        <f>C7^2</f>
        <v>7.078879196929109</v>
      </c>
      <c r="D10" s="6">
        <f>D7^2</f>
        <v>0.43560000000000004</v>
      </c>
    </row>
    <row r="11" spans="1:4" ht="15.75" thickBot="1">
      <c r="A11" s="10" t="s">
        <v>12</v>
      </c>
      <c r="B11" s="11">
        <f>B8^2</f>
        <v>100</v>
      </c>
      <c r="C11" s="11">
        <f>C8^2</f>
        <v>100</v>
      </c>
      <c r="D11" s="12">
        <f>D8^2</f>
        <v>25</v>
      </c>
    </row>
    <row r="12" spans="2:4" ht="15.75" thickBot="1">
      <c r="B12" s="1"/>
      <c r="C12" s="1"/>
      <c r="D12" s="1"/>
    </row>
    <row r="13" spans="1:8" ht="15.75" thickBot="1">
      <c r="A13" s="32" t="s">
        <v>23</v>
      </c>
      <c r="B13" s="33"/>
      <c r="C13" s="33"/>
      <c r="D13" s="33"/>
      <c r="E13" s="33"/>
      <c r="F13" s="33"/>
      <c r="G13" s="33"/>
      <c r="H13" s="34"/>
    </row>
    <row r="14" spans="1:8" ht="15">
      <c r="A14" s="27" t="s">
        <v>2</v>
      </c>
      <c r="B14" s="22" t="s">
        <v>27</v>
      </c>
      <c r="C14" s="22" t="s">
        <v>28</v>
      </c>
      <c r="D14" s="23" t="s">
        <v>9</v>
      </c>
      <c r="E14" s="26" t="s">
        <v>11</v>
      </c>
      <c r="F14" s="26" t="s">
        <v>26</v>
      </c>
      <c r="G14" s="26" t="s">
        <v>17</v>
      </c>
      <c r="H14" s="25" t="s">
        <v>12</v>
      </c>
    </row>
    <row r="15" spans="1:8" ht="15.75" thickBot="1">
      <c r="A15" s="14">
        <v>39326</v>
      </c>
      <c r="B15" s="15">
        <v>1</v>
      </c>
      <c r="C15" s="15">
        <v>-1</v>
      </c>
      <c r="D15" s="15">
        <v>1</v>
      </c>
      <c r="E15" s="15">
        <v>-30</v>
      </c>
      <c r="F15" s="15">
        <f>SUMPRODUCT(B15:D15,B15:D15)</f>
        <v>3</v>
      </c>
      <c r="G15" s="11">
        <f>SUMPRODUCT(B15:D15,B15:D15,$B$10:$D$10)</f>
        <v>23.714030521818803</v>
      </c>
      <c r="H15" s="12">
        <f>SUMPRODUCT(B15:D15,B15:D15,$B$11:$D$11)</f>
        <v>225</v>
      </c>
    </row>
    <row r="16" spans="1:8" ht="15">
      <c r="A16" s="30" t="s">
        <v>26</v>
      </c>
      <c r="B16" s="8">
        <f>SUMPRODUCT(B15:B15,B15:B15)</f>
        <v>1</v>
      </c>
      <c r="C16" s="8">
        <f>SUMPRODUCT(C15:C15,C15:C15)</f>
        <v>1</v>
      </c>
      <c r="D16" s="8">
        <f>SUMPRODUCT(D15:D15,D15:D15)</f>
        <v>1</v>
      </c>
      <c r="E16" s="8"/>
      <c r="F16" s="8"/>
      <c r="G16" s="5"/>
      <c r="H16" s="5"/>
    </row>
    <row r="18" spans="1:4" ht="15">
      <c r="A18" t="s">
        <v>24</v>
      </c>
      <c r="B18" s="2">
        <f>SUMPRODUCT(B15:B15,B15:B15,$F$15:$F$15)*B10</f>
        <v>48.59865397466908</v>
      </c>
      <c r="C18" s="2">
        <f>SUMPRODUCT(C15:C15,C15:C15,$F$15:$F$15)*C10</f>
        <v>21.23663759078733</v>
      </c>
      <c r="D18" s="2">
        <f>SUMPRODUCT(D15:D15,D15:D15,$F$15:$F$15)*D10</f>
        <v>1.3068000000000002</v>
      </c>
    </row>
    <row r="19" spans="1:4" ht="15">
      <c r="A19" t="s">
        <v>25</v>
      </c>
      <c r="B19" s="2">
        <f>SUMPRODUCT(B15:B15,B15:B15,$G$15:$G$15)+SUMPRODUCT(B15:B15,B15:B15,$H$15:$H$15)-B18</f>
        <v>200.11537654714974</v>
      </c>
      <c r="C19" s="2">
        <f>SUMPRODUCT(C15:C15,C15:C15,$G$15:$G$15)+SUMPRODUCT(C15:C15,C15:C15,$H$15:$H$15)-C18</f>
        <v>227.4773929310315</v>
      </c>
      <c r="D19" s="2">
        <f>SUMPRODUCT(D15:D15,D15:D15,$G$15:$G$15)+SUMPRODUCT(D15:D15,D15:D15,$H$15:$H$15)-D18</f>
        <v>247.4072305218188</v>
      </c>
    </row>
  </sheetData>
  <sheetProtection/>
  <mergeCells count="2">
    <mergeCell ref="A1:D1"/>
    <mergeCell ref="A13:H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Maxwell</dc:creator>
  <cp:keywords/>
  <dc:description/>
  <cp:lastModifiedBy>Maxwell</cp:lastModifiedBy>
  <dcterms:created xsi:type="dcterms:W3CDTF">2007-10-13T16:41:18Z</dcterms:created>
  <dcterms:modified xsi:type="dcterms:W3CDTF">2007-10-16T16:42:22Z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